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Лист1!$A$7:$AE$15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Лист1!$A$21:$Q$21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7" i="1"/>
  <c r="M15" i="1"/>
  <c r="B14" i="1"/>
  <c r="B13" i="1"/>
  <c r="B12" i="1"/>
  <c r="B11" i="1"/>
  <c r="B10" i="1"/>
  <c r="B9" i="1"/>
  <c r="B8" i="1"/>
  <c r="B7" i="1"/>
  <c r="B5" i="2"/>
  <c r="D29" i="1"/>
  <c r="D28" i="1"/>
  <c r="D27" i="1"/>
  <c r="N15" i="1" l="1"/>
  <c r="N16" i="1" s="1"/>
</calcChain>
</file>

<file path=xl/sharedStrings.xml><?xml version="1.0" encoding="utf-8"?>
<sst xmlns="http://schemas.openxmlformats.org/spreadsheetml/2006/main" count="94" uniqueCount="79">
  <si>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</si>
  <si>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</si>
  <si>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</si>
  <si>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</si>
  <si>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</si>
  <si>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</si>
  <si>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</si>
  <si>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</si>
  <si>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</si>
  <si>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</si>
  <si>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</si>
  <si>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</si>
  <si>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</si>
  <si>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</si>
  <si>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</si>
  <si>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</si>
  <si>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</si>
  <si>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</si>
  <si>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</si>
  <si>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</si>
  <si>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</si>
  <si>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</si>
  <si>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</si>
  <si>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</si>
  <si>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</si>
  <si>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</si>
  <si>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</si>
  <si>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</si>
  <si>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</si>
  <si>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</si>
  <si>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</si>
  <si>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 оптических мультиплексоров и абонентских терминалов</t>
  </si>
  <si>
    <t>, тел. , эл.почта:</t>
  </si>
  <si>
    <t/>
  </si>
  <si>
    <t>01.12.2014</t>
  </si>
  <si>
    <t>Ушкевич Сергей Владимирович</t>
  </si>
  <si>
    <t>(347)221-54-67</t>
  </si>
  <si>
    <t>Отдел развития (ОР)</t>
  </si>
  <si>
    <t>Приложение 1.3</t>
  </si>
  <si>
    <t>38851</t>
  </si>
  <si>
    <t>ТЕРМИНАЛ АБОНЕНТСКИЙ RG-1404GF-W</t>
  </si>
  <si>
    <t>Устройство интегрированного доступа с 4 портами FXS, 4 портами LAN 100Mb, 1 порт WAN 100 Base-X (SFP), Wi-Fi.</t>
  </si>
  <si>
    <t>шт</t>
  </si>
  <si>
    <t>38873</t>
  </si>
  <si>
    <t>МОДУЛЬ ПИТАНИЯ PM150-220/12</t>
  </si>
  <si>
    <t>Модуль питания на 220 В переменного тока, 150Вт</t>
  </si>
  <si>
    <t>38872</t>
  </si>
  <si>
    <t>СУБМОДУЛЬ АБОНЕНТСКИХ КОМПЛЕКСОВ TAU-32M-M8S</t>
  </si>
  <si>
    <t>Cубмодуль абонентских комплектов (устанавливается в TAU-32M.IP), 8 аналоговых абонентских портов (FXS)</t>
  </si>
  <si>
    <t>38871</t>
  </si>
  <si>
    <t>ШЛЮЗ АБОНЕНТСКИЙ TAU-32M.IP</t>
  </si>
  <si>
    <t>Абонентский шлюз IP-телефонии (1U), 4 места для субмодулей TAU32M-M8S, 3хRJ-45 (LAN), 2 шасси под SFP, одно слотоместо под блок питания  PM150-220/12 или PM75-48/12, SIP</t>
  </si>
  <si>
    <t>38875</t>
  </si>
  <si>
    <t>ШЛЮЗ АБОНЕНТСКИЙ TAU-8.IP</t>
  </si>
  <si>
    <t>Абонентский шлюз IP-телефонии TAU-8.IP, 8 портов FXS, 1 порт WAN, 1 порт USB, SIP</t>
  </si>
  <si>
    <t>42793</t>
  </si>
  <si>
    <t>МУЛЬТИПЛЕКСОР ОПТИЧЕСКИЙ TOPGATE-4E1-2F</t>
  </si>
  <si>
    <t>Оптический мультиплексор, 4 E1+100Mb Ethernet, 1U, 2 шасси под SFP</t>
  </si>
  <si>
    <t>42794</t>
  </si>
  <si>
    <t>МУЛЬТИПЛЕКСОР ОПТИЧЕСКИЙ TOPGATE-8E1-2FG</t>
  </si>
  <si>
    <t>Оптический мультиплексор, 8 E1+1Gb Ethernet, 1U, 2 шасси под SFP</t>
  </si>
  <si>
    <t>42807</t>
  </si>
  <si>
    <t>МУЛЬТИПЛЕКСОР ОПТИЧЕСКИЙ TOPGATE-2E1-1FE</t>
  </si>
  <si>
    <t>Оптический мультиплексор, 2 E1+1x100Mb Ethernet, 1U, без SFP</t>
  </si>
  <si>
    <t>II кв.     (25.06)</t>
  </si>
  <si>
    <t>III кв.    (20.08)</t>
  </si>
  <si>
    <t xml:space="preserve">25 июня, 20 августа 2014 г. </t>
  </si>
  <si>
    <t>1 Гарантийные обязательства - 12 месяцев, авторизационное письмо от производителя</t>
  </si>
  <si>
    <t>Тимофеев И.А., тел. (347)221-54-78</t>
  </si>
  <si>
    <t>Тимофеев И.А тел .8/347/ 2215478</t>
  </si>
  <si>
    <t>Предельная сумма лота составляет: 5 098 048,40   руб. с НДС.</t>
  </si>
  <si>
    <t>Приложение 1.2</t>
  </si>
  <si>
    <t xml:space="preserve"> ол-во: 574;  г. Уфа, ул. Каспийская, д.14;  Иксанова Ф.С. 89053527779</t>
  </si>
  <si>
    <t xml:space="preserve">  кол-во: 5; г. Уфа, ул. Каспийская, д.14;  Иксанова Ф.С. 89053527779</t>
  </si>
  <si>
    <t xml:space="preserve">  кол-во: 10; г. Уфа, ул. Каспийская, д.14;  Иксанова Ф.С. 89053527779</t>
  </si>
  <si>
    <t xml:space="preserve">  кол-во: 12; г. Уфа, ул. Каспийская, д.14;  Иксанова Ф.С. 89053527779</t>
  </si>
  <si>
    <t xml:space="preserve">  кол-во: 11; г. Уфа, ул. Каспийская, д.14;  Иксанова Ф.С. 89053527779</t>
  </si>
  <si>
    <t xml:space="preserve">  кол-во: 59; г. Уфа, ул. Каспийская, д.14;  Иксанова Ф.С. 89053527779</t>
  </si>
  <si>
    <t xml:space="preserve">  кол-во: 3; г. Уфа, ул. Каспийская, д.14;  Иксанова Ф.С. 89053527779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</si>
</sst>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164" fontId="0" fillId="0" borderId="1" xfId="0" applyNumberForma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9"/>
  <sheetViews>
    <sheetView tabSelected="1" zoomScaleNormal="100" workbookViewId="0">
      <selection activeCell="M28" sqref="M28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6.42578125" style="11" customWidth="1"/>
    <col min="6" max="6" width="10.42578125" customWidth="1"/>
    <col min="11" max="11" width="9.140625" style="7"/>
    <col min="12" max="12" width="12.42578125" customWidth="1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26" x14ac:dyDescent="0.25">
      <c r="N1" s="8" t="s">
        <v>71</v>
      </c>
      <c r="P1" s="20"/>
    </row>
    <row r="2" spans="1:26" x14ac:dyDescent="0.25">
      <c r="B2" s="49" t="s">
        <v>10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26" x14ac:dyDescent="0.25">
      <c r="B3" t="s">
        <v>24</v>
      </c>
      <c r="C3" s="11" t="s">
        <v>31</v>
      </c>
      <c r="D3" s="23"/>
      <c r="E3" s="23"/>
      <c r="F3" s="22" t="s">
        <v>37</v>
      </c>
      <c r="H3" s="22"/>
      <c r="P3" s="20"/>
      <c r="Q3" s="3"/>
    </row>
    <row r="4" spans="1:26" s="12" customFormat="1" ht="15" customHeight="1" x14ac:dyDescent="0.25">
      <c r="B4" s="50" t="s">
        <v>0</v>
      </c>
      <c r="C4" s="53" t="s">
        <v>27</v>
      </c>
      <c r="D4" s="50" t="s">
        <v>15</v>
      </c>
      <c r="E4" s="50" t="s">
        <v>1</v>
      </c>
      <c r="F4" s="50" t="s">
        <v>14</v>
      </c>
      <c r="G4" s="52" t="s">
        <v>16</v>
      </c>
      <c r="H4" s="52"/>
      <c r="I4" s="52"/>
      <c r="J4" s="52"/>
      <c r="K4" s="52"/>
      <c r="L4" s="37" t="s">
        <v>20</v>
      </c>
      <c r="M4" s="35" t="s">
        <v>21</v>
      </c>
      <c r="N4" s="51" t="s">
        <v>23</v>
      </c>
      <c r="O4" s="50" t="s">
        <v>2</v>
      </c>
      <c r="P4" s="13"/>
    </row>
    <row r="5" spans="1:26" s="14" customFormat="1" ht="64.5" customHeight="1" x14ac:dyDescent="0.25">
      <c r="B5" s="50"/>
      <c r="C5" s="54"/>
      <c r="D5" s="50"/>
      <c r="E5" s="50"/>
      <c r="F5" s="50"/>
      <c r="G5" s="9" t="s">
        <v>17</v>
      </c>
      <c r="H5" s="32" t="s">
        <v>64</v>
      </c>
      <c r="I5" s="32" t="s">
        <v>65</v>
      </c>
      <c r="J5" s="9" t="s">
        <v>18</v>
      </c>
      <c r="K5" s="9" t="s">
        <v>19</v>
      </c>
      <c r="L5" s="38"/>
      <c r="M5" s="36"/>
      <c r="N5" s="51"/>
      <c r="O5" s="50"/>
    </row>
    <row r="6" spans="1:26" s="12" customFormat="1" x14ac:dyDescent="0.25">
      <c r="B6" s="15">
        <v>1</v>
      </c>
      <c r="C6" s="2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26" ht="75" x14ac:dyDescent="0.25">
      <c r="A7" s="11"/>
      <c r="B7" s="6">
        <f t="shared" ref="B7:B14" si="0">ROW()-6</f>
        <v>1</v>
      </c>
      <c r="C7" s="6" t="s">
        <v>39</v>
      </c>
      <c r="D7" s="1" t="s">
        <v>40</v>
      </c>
      <c r="E7" s="1" t="s">
        <v>41</v>
      </c>
      <c r="F7" s="4" t="s">
        <v>42</v>
      </c>
      <c r="G7" s="24"/>
      <c r="H7" s="24"/>
      <c r="I7" s="30">
        <v>574</v>
      </c>
      <c r="J7" s="24"/>
      <c r="K7" s="24">
        <v>574</v>
      </c>
      <c r="L7" s="5">
        <v>4950</v>
      </c>
      <c r="M7" s="5">
        <v>2841300</v>
      </c>
      <c r="N7" s="5">
        <f>M7*1.18</f>
        <v>3352734</v>
      </c>
      <c r="O7" s="1" t="s">
        <v>72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67.5" customHeight="1" x14ac:dyDescent="0.25">
      <c r="A8" s="11"/>
      <c r="B8" s="6">
        <f t="shared" si="0"/>
        <v>2</v>
      </c>
      <c r="C8" s="6" t="s">
        <v>43</v>
      </c>
      <c r="D8" s="1" t="s">
        <v>44</v>
      </c>
      <c r="E8" s="1" t="s">
        <v>45</v>
      </c>
      <c r="F8" s="4" t="s">
        <v>42</v>
      </c>
      <c r="G8" s="24"/>
      <c r="H8" s="24"/>
      <c r="I8" s="30">
        <v>5</v>
      </c>
      <c r="J8" s="24"/>
      <c r="K8" s="24">
        <v>5</v>
      </c>
      <c r="L8" s="5">
        <v>5900</v>
      </c>
      <c r="M8" s="5">
        <v>29500</v>
      </c>
      <c r="N8" s="31">
        <f t="shared" ref="N8:N14" si="1">M8*1.18</f>
        <v>34810</v>
      </c>
      <c r="O8" s="1" t="s">
        <v>73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1" customFormat="1" ht="75" x14ac:dyDescent="0.25">
      <c r="B9" s="6">
        <f t="shared" si="0"/>
        <v>3</v>
      </c>
      <c r="C9" s="6" t="s">
        <v>46</v>
      </c>
      <c r="D9" s="1" t="s">
        <v>47</v>
      </c>
      <c r="E9" s="1" t="s">
        <v>48</v>
      </c>
      <c r="F9" s="4" t="s">
        <v>42</v>
      </c>
      <c r="G9" s="24"/>
      <c r="H9" s="24"/>
      <c r="I9" s="30">
        <v>10</v>
      </c>
      <c r="J9" s="24"/>
      <c r="K9" s="24">
        <v>10</v>
      </c>
      <c r="L9" s="5">
        <v>3900</v>
      </c>
      <c r="M9" s="5">
        <v>39000</v>
      </c>
      <c r="N9" s="31">
        <f t="shared" si="1"/>
        <v>46020</v>
      </c>
      <c r="O9" s="1" t="s">
        <v>74</v>
      </c>
    </row>
    <row r="10" spans="1:26" s="11" customFormat="1" ht="105" x14ac:dyDescent="0.25">
      <c r="B10" s="6">
        <f t="shared" si="0"/>
        <v>4</v>
      </c>
      <c r="C10" s="6" t="s">
        <v>49</v>
      </c>
      <c r="D10" s="1" t="s">
        <v>50</v>
      </c>
      <c r="E10" s="1" t="s">
        <v>51</v>
      </c>
      <c r="F10" s="4" t="s">
        <v>42</v>
      </c>
      <c r="G10" s="24"/>
      <c r="H10" s="24"/>
      <c r="I10" s="30">
        <v>5</v>
      </c>
      <c r="J10" s="24"/>
      <c r="K10" s="24">
        <v>5</v>
      </c>
      <c r="L10" s="5">
        <v>16900</v>
      </c>
      <c r="M10" s="5">
        <v>84500</v>
      </c>
      <c r="N10" s="31">
        <f t="shared" si="1"/>
        <v>99710</v>
      </c>
      <c r="O10" s="1" t="s">
        <v>73</v>
      </c>
    </row>
    <row r="11" spans="1:26" ht="60" x14ac:dyDescent="0.25">
      <c r="A11" s="11"/>
      <c r="B11" s="6">
        <f t="shared" si="0"/>
        <v>5</v>
      </c>
      <c r="C11" s="6" t="s">
        <v>52</v>
      </c>
      <c r="D11" s="1" t="s">
        <v>53</v>
      </c>
      <c r="E11" s="1" t="s">
        <v>54</v>
      </c>
      <c r="F11" s="4" t="s">
        <v>42</v>
      </c>
      <c r="G11" s="24"/>
      <c r="H11" s="24"/>
      <c r="I11" s="30">
        <v>12</v>
      </c>
      <c r="J11" s="24"/>
      <c r="K11" s="24">
        <v>12</v>
      </c>
      <c r="L11" s="5">
        <v>5290</v>
      </c>
      <c r="M11" s="5">
        <v>63480</v>
      </c>
      <c r="N11" s="31">
        <f t="shared" si="1"/>
        <v>74906.399999999994</v>
      </c>
      <c r="O11" s="1" t="s">
        <v>75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60" x14ac:dyDescent="0.25">
      <c r="A12" s="11"/>
      <c r="B12" s="6">
        <f t="shared" si="0"/>
        <v>6</v>
      </c>
      <c r="C12" s="6" t="s">
        <v>55</v>
      </c>
      <c r="D12" s="1" t="s">
        <v>56</v>
      </c>
      <c r="E12" s="1" t="s">
        <v>57</v>
      </c>
      <c r="F12" s="4" t="s">
        <v>42</v>
      </c>
      <c r="G12" s="24"/>
      <c r="H12" s="30">
        <v>5</v>
      </c>
      <c r="I12" s="30">
        <v>6</v>
      </c>
      <c r="J12" s="24"/>
      <c r="K12" s="24">
        <v>11</v>
      </c>
      <c r="L12" s="5">
        <v>29300</v>
      </c>
      <c r="M12" s="5">
        <v>322300</v>
      </c>
      <c r="N12" s="31">
        <f t="shared" si="1"/>
        <v>380314</v>
      </c>
      <c r="O12" s="1" t="s">
        <v>76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60" x14ac:dyDescent="0.25">
      <c r="A13" s="11"/>
      <c r="B13" s="6">
        <f t="shared" si="0"/>
        <v>7</v>
      </c>
      <c r="C13" s="6" t="s">
        <v>58</v>
      </c>
      <c r="D13" s="1" t="s">
        <v>59</v>
      </c>
      <c r="E13" s="1" t="s">
        <v>60</v>
      </c>
      <c r="F13" s="4" t="s">
        <v>42</v>
      </c>
      <c r="G13" s="24"/>
      <c r="H13" s="24">
        <v>1</v>
      </c>
      <c r="I13" s="24">
        <v>2</v>
      </c>
      <c r="J13" s="24"/>
      <c r="K13" s="24">
        <v>3</v>
      </c>
      <c r="L13" s="5">
        <v>44000</v>
      </c>
      <c r="M13" s="5">
        <v>132000</v>
      </c>
      <c r="N13" s="31">
        <f t="shared" si="1"/>
        <v>155760</v>
      </c>
      <c r="O13" s="1" t="s">
        <v>78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60" x14ac:dyDescent="0.25">
      <c r="A14" s="11"/>
      <c r="B14" s="6">
        <f t="shared" si="0"/>
        <v>8</v>
      </c>
      <c r="C14" s="6" t="s">
        <v>61</v>
      </c>
      <c r="D14" s="1" t="s">
        <v>62</v>
      </c>
      <c r="E14" s="1" t="s">
        <v>63</v>
      </c>
      <c r="F14" s="4" t="s">
        <v>42</v>
      </c>
      <c r="G14" s="24"/>
      <c r="H14" s="24"/>
      <c r="I14" s="30">
        <v>59</v>
      </c>
      <c r="J14" s="24"/>
      <c r="K14" s="24">
        <v>59</v>
      </c>
      <c r="L14" s="5">
        <v>13700</v>
      </c>
      <c r="M14" s="5">
        <v>808300</v>
      </c>
      <c r="N14" s="31">
        <f t="shared" si="1"/>
        <v>953794</v>
      </c>
      <c r="O14" s="1" t="s">
        <v>77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11"/>
      <c r="B15" s="17"/>
      <c r="C15" s="19"/>
      <c r="D15" s="18"/>
      <c r="E15" s="18"/>
      <c r="F15" s="18"/>
      <c r="G15" s="19"/>
      <c r="H15" s="19"/>
      <c r="I15" s="19"/>
      <c r="J15" s="19"/>
      <c r="K15" s="19"/>
      <c r="L15" s="19"/>
      <c r="M15" s="21">
        <f>SUM($M$7:$M$14)</f>
        <v>4320380</v>
      </c>
      <c r="N15" s="21">
        <f>SUM(N7:N14)</f>
        <v>5098048.4000000004</v>
      </c>
      <c r="O15" s="2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s="11" customFormat="1" x14ac:dyDescent="0.25">
      <c r="B16" s="16"/>
      <c r="C16" s="16"/>
      <c r="D16" s="2"/>
      <c r="E16" s="2"/>
      <c r="F16" s="2"/>
      <c r="G16" s="16"/>
      <c r="H16" s="16"/>
      <c r="I16" s="16"/>
      <c r="J16" s="16"/>
      <c r="K16" s="16"/>
      <c r="L16" s="16"/>
      <c r="M16" s="16" t="s">
        <v>22</v>
      </c>
      <c r="N16" s="33">
        <f>N15-M15</f>
        <v>777668.40000000037</v>
      </c>
      <c r="O16" s="2"/>
    </row>
    <row r="17" spans="1:31" s="11" customFormat="1" x14ac:dyDescent="0.25">
      <c r="B17" s="41" t="s">
        <v>70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</row>
    <row r="18" spans="1:31" x14ac:dyDescent="0.25">
      <c r="B18" s="41" t="s">
        <v>3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</row>
    <row r="19" spans="1:31" ht="19.5" customHeight="1" x14ac:dyDescent="0.25">
      <c r="B19" s="34" t="s">
        <v>4</v>
      </c>
      <c r="C19" s="34"/>
      <c r="D19" s="34"/>
      <c r="E19" s="39" t="s">
        <v>66</v>
      </c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5"/>
    </row>
    <row r="20" spans="1:31" s="11" customFormat="1" ht="32.1" customHeight="1" x14ac:dyDescent="0.25">
      <c r="A20"/>
      <c r="B20" s="34" t="s">
        <v>5</v>
      </c>
      <c r="C20" s="34"/>
      <c r="D20" s="34"/>
      <c r="E20" s="46" t="s">
        <v>9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  <c r="Q20" s="2"/>
      <c r="R20" s="2"/>
      <c r="S20" s="2"/>
      <c r="T20" s="2"/>
      <c r="U20" s="2"/>
      <c r="V20" s="2"/>
      <c r="W20"/>
      <c r="X20"/>
      <c r="Y20"/>
      <c r="Z20"/>
      <c r="AE20"/>
    </row>
    <row r="21" spans="1:31" ht="15" customHeight="1" x14ac:dyDescent="0.25">
      <c r="A21" s="11"/>
      <c r="B21" s="34" t="s">
        <v>6</v>
      </c>
      <c r="C21" s="34"/>
      <c r="D21" s="34"/>
      <c r="E21" s="39" t="s">
        <v>67</v>
      </c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11"/>
    </row>
    <row r="22" spans="1:31" s="11" customFormat="1" x14ac:dyDescent="0.25">
      <c r="B22" s="42" t="s">
        <v>26</v>
      </c>
      <c r="C22" s="43"/>
      <c r="D22" s="44"/>
      <c r="E22" s="39" t="s">
        <v>25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5"/>
      <c r="R22"/>
      <c r="S22"/>
      <c r="T22"/>
      <c r="U22"/>
      <c r="V22"/>
      <c r="W22"/>
      <c r="X22"/>
      <c r="Y22"/>
      <c r="Z22"/>
      <c r="AE22"/>
    </row>
    <row r="23" spans="1:31" x14ac:dyDescent="0.25">
      <c r="B23" s="34" t="s">
        <v>7</v>
      </c>
      <c r="C23" s="34"/>
      <c r="D23" s="34"/>
      <c r="E23" s="39" t="s">
        <v>68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5"/>
      <c r="R23" s="11"/>
      <c r="S23" s="11"/>
      <c r="T23" s="11"/>
      <c r="U23" s="11"/>
      <c r="V23" s="11"/>
      <c r="W23" s="11"/>
      <c r="X23" s="11"/>
      <c r="Y23" s="11"/>
      <c r="Z23" s="11"/>
      <c r="AE23" s="11"/>
    </row>
    <row r="24" spans="1:31" x14ac:dyDescent="0.25">
      <c r="B24" s="34" t="s">
        <v>8</v>
      </c>
      <c r="C24" s="34"/>
      <c r="D24" s="34"/>
      <c r="E24" s="39" t="s">
        <v>69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5"/>
    </row>
    <row r="25" spans="1:31" x14ac:dyDescent="0.25">
      <c r="A25" s="11"/>
      <c r="B25" s="26"/>
      <c r="C25" s="26"/>
      <c r="D25" s="26"/>
      <c r="E25" s="2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11"/>
    </row>
    <row r="26" spans="1:31" x14ac:dyDescent="0.25">
      <c r="B26" t="s">
        <v>11</v>
      </c>
      <c r="R26" s="11"/>
      <c r="S26" s="11"/>
      <c r="T26" s="11"/>
      <c r="U26" s="11"/>
      <c r="V26" s="11"/>
      <c r="W26" s="11"/>
      <c r="X26" s="11"/>
      <c r="Y26" s="11"/>
      <c r="Z26" s="11"/>
      <c r="AE26" s="11"/>
    </row>
    <row r="27" spans="1:31" x14ac:dyDescent="0.25">
      <c r="D27" s="3" t="str">
        <f>Query2_USERN</f>
        <v>Ушкевич Сергей Владимирович</v>
      </c>
      <c r="E27" s="3"/>
    </row>
    <row r="28" spans="1:31" x14ac:dyDescent="0.25">
      <c r="B28" t="s">
        <v>12</v>
      </c>
      <c r="D28" s="3" t="str">
        <f>Query2_USERT</f>
        <v>(347)221-54-67</v>
      </c>
      <c r="E28" s="3"/>
    </row>
    <row r="29" spans="1:31" x14ac:dyDescent="0.25">
      <c r="B29" t="s">
        <v>13</v>
      </c>
      <c r="D29" s="3" t="str">
        <f>Query2_USERE</f>
        <v/>
      </c>
      <c r="E29" s="3"/>
    </row>
  </sheetData>
  <mergeCells count="25">
    <mergeCell ref="B2:P2"/>
    <mergeCell ref="B4:B5"/>
    <mergeCell ref="D4:D5"/>
    <mergeCell ref="N4:N5"/>
    <mergeCell ref="O4:O5"/>
    <mergeCell ref="E4:E5"/>
    <mergeCell ref="F4:F5"/>
    <mergeCell ref="G4:K4"/>
    <mergeCell ref="C4:C5"/>
    <mergeCell ref="B23:D23"/>
    <mergeCell ref="B24:D24"/>
    <mergeCell ref="M4:M5"/>
    <mergeCell ref="L4:L5"/>
    <mergeCell ref="B21:D21"/>
    <mergeCell ref="E21:P21"/>
    <mergeCell ref="B19:D19"/>
    <mergeCell ref="B18:P18"/>
    <mergeCell ref="B20:D20"/>
    <mergeCell ref="B22:D22"/>
    <mergeCell ref="E23:P23"/>
    <mergeCell ref="E24:P24"/>
    <mergeCell ref="E19:P19"/>
    <mergeCell ref="E20:P20"/>
    <mergeCell ref="E22:P22"/>
    <mergeCell ref="B17:P17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28</v>
      </c>
      <c r="B5" t="e">
        <f>XLR_ERRNAME</f>
        <v>#NAME?</v>
      </c>
    </row>
    <row r="6" spans="1:19" x14ac:dyDescent="0.25">
      <c r="A6" t="s">
        <v>29</v>
      </c>
      <c r="B6">
        <v>245</v>
      </c>
      <c r="C6" s="29" t="s">
        <v>30</v>
      </c>
      <c r="D6">
        <v>3392</v>
      </c>
      <c r="E6" s="29" t="s">
        <v>31</v>
      </c>
      <c r="F6" s="29" t="s">
        <v>32</v>
      </c>
      <c r="G6" s="29" t="s">
        <v>33</v>
      </c>
      <c r="H6" s="29" t="s">
        <v>33</v>
      </c>
      <c r="I6" s="29" t="s">
        <v>33</v>
      </c>
      <c r="J6" s="29" t="s">
        <v>31</v>
      </c>
      <c r="K6" s="29" t="s">
        <v>34</v>
      </c>
      <c r="L6" s="29" t="s">
        <v>35</v>
      </c>
      <c r="M6" s="29" t="s">
        <v>36</v>
      </c>
      <c r="N6" s="29" t="s">
        <v>33</v>
      </c>
      <c r="O6">
        <v>1051</v>
      </c>
      <c r="P6" s="29" t="s">
        <v>37</v>
      </c>
      <c r="Q6">
        <v>0</v>
      </c>
      <c r="R6" s="29" t="s">
        <v>33</v>
      </c>
      <c r="S6" s="29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Логинова Ольга Сергеевна</cp:lastModifiedBy>
  <cp:lastPrinted>2014-06-04T07:18:28Z</cp:lastPrinted>
  <dcterms:created xsi:type="dcterms:W3CDTF">2013-12-19T08:11:42Z</dcterms:created>
  <dcterms:modified xsi:type="dcterms:W3CDTF">2014-06-04T07:18:33Z</dcterms:modified>
</cp:coreProperties>
</file>